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NMP - Teletrabalho\2024\Portal da Transparência\restos a pagar\"/>
    </mc:Choice>
  </mc:AlternateContent>
  <xr:revisionPtr revIDLastSave="0" documentId="8_{8522DDE5-23FC-45E1-A94E-21A4E4F32AA6}" xr6:coauthVersionLast="47" xr6:coauthVersionMax="47" xr10:uidLastSave="{00000000-0000-0000-0000-000000000000}"/>
  <bookViews>
    <workbookView xWindow="28680" yWindow="-120" windowWidth="29040" windowHeight="15720" tabRatio="731" firstSheet="5" activeTab="5" xr2:uid="{00000000-000D-0000-FFFF-FFFF00000000}"/>
  </bookViews>
  <sheets>
    <sheet name="Arquivo bruto TG" sheetId="8" r:id="rId1"/>
    <sheet name="portal da transparência" sheetId="9" r:id="rId2"/>
    <sheet name="Jan24" sheetId="21" r:id="rId3"/>
    <sheet name="Fev24" sheetId="22" r:id="rId4"/>
    <sheet name="Mar24" sheetId="23" r:id="rId5"/>
    <sheet name="Abr24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4" l="1"/>
  <c r="N11" i="24"/>
  <c r="I11" i="24"/>
  <c r="K11" i="24"/>
  <c r="C11" i="24"/>
  <c r="M11" i="24"/>
  <c r="L11" i="24"/>
  <c r="J11" i="24"/>
  <c r="H11" i="24"/>
  <c r="G11" i="24"/>
  <c r="F11" i="24"/>
  <c r="B11" i="24"/>
  <c r="B13" i="23"/>
  <c r="H11" i="23"/>
  <c r="J11" i="23"/>
  <c r="B11" i="23"/>
  <c r="N11" i="23"/>
  <c r="M11" i="23"/>
  <c r="L11" i="23"/>
  <c r="K11" i="23"/>
  <c r="I11" i="23"/>
  <c r="G11" i="23"/>
  <c r="F11" i="23"/>
  <c r="E11" i="23"/>
  <c r="D11" i="23"/>
  <c r="C11" i="23"/>
  <c r="B11" i="22"/>
  <c r="F11" i="22"/>
  <c r="D11" i="22"/>
  <c r="N11" i="22"/>
  <c r="M11" i="22"/>
  <c r="L11" i="22"/>
  <c r="K11" i="22"/>
  <c r="J11" i="22"/>
  <c r="I11" i="22"/>
  <c r="H11" i="22"/>
  <c r="G11" i="22"/>
  <c r="E11" i="22"/>
  <c r="C11" i="22"/>
  <c r="N10" i="9"/>
  <c r="M10" i="9"/>
  <c r="L10" i="9"/>
  <c r="K10" i="9"/>
  <c r="J10" i="9"/>
  <c r="I10" i="9"/>
  <c r="H10" i="9"/>
  <c r="G10" i="9"/>
  <c r="F10" i="9"/>
  <c r="E10" i="9"/>
  <c r="D10" i="9"/>
  <c r="C10" i="9"/>
  <c r="N9" i="9"/>
  <c r="M9" i="9"/>
  <c r="L9" i="9"/>
  <c r="K9" i="9"/>
  <c r="J9" i="9"/>
  <c r="I9" i="9"/>
  <c r="H9" i="9"/>
  <c r="G9" i="9"/>
  <c r="F9" i="9"/>
  <c r="E9" i="9"/>
  <c r="D9" i="9"/>
  <c r="C9" i="9"/>
  <c r="N8" i="9"/>
  <c r="M8" i="9"/>
  <c r="L8" i="9"/>
  <c r="K8" i="9"/>
  <c r="J8" i="9"/>
  <c r="I8" i="9"/>
  <c r="H8" i="9"/>
  <c r="G8" i="9"/>
  <c r="F8" i="9"/>
  <c r="E8" i="9"/>
  <c r="D8" i="9"/>
  <c r="C8" i="9"/>
  <c r="B10" i="9"/>
  <c r="B9" i="9"/>
  <c r="B8" i="9"/>
  <c r="B13" i="9"/>
  <c r="H11" i="9" l="1"/>
  <c r="C11" i="9"/>
  <c r="D11" i="9"/>
  <c r="B11" i="9"/>
  <c r="I11" i="9"/>
  <c r="M11" i="9"/>
  <c r="G11" i="9"/>
  <c r="L11" i="9"/>
  <c r="J11" i="9"/>
  <c r="N11" i="9"/>
  <c r="E11" i="9"/>
  <c r="F11" i="9"/>
  <c r="K11" i="9"/>
</calcChain>
</file>

<file path=xl/sharedStrings.xml><?xml version="1.0" encoding="utf-8"?>
<sst xmlns="http://schemas.openxmlformats.org/spreadsheetml/2006/main" count="323" uniqueCount="69">
  <si>
    <t>Portal Transparência - Restos a Pagar</t>
  </si>
  <si>
    <t>Filtro do relatório:</t>
  </si>
  <si>
    <t>({UG Executora} (Código) = "590003") E ({Item Informação} = 35:RESTOS A PAGAR PROCESSADOS INSCRITOS, 36:RESTOS A PAGAR PROCESSADOS REINSCRITOS, 37:RESTOS A PAGAR PROCESSADOS CANCELADOS, 38:RESTOS A PAGAR PROCESSADOS PAGOS, 39:RESTOS A PAGAR PROCESSADOS A PAGAR, 40:RESTOS A PAGAR NAO PROCESSADOS INSCRITOS, 41:RESTOS A PAGAR NAO PROCESSADOS REINSCRITOS, 42:RESTOS A PAGAR NAO PROCESSADOS CANCELADOS, 43:RESTOS A PAGAR NAO PROCESSADOS A LIQUIDAR, 44:RESTOS A PAGAR NAO PROCESSADOS LIQUIDADOS, 45:RESTOS A PAGAR NAO PROCES. LIQUIDADOS A PAGAR, 46:RESTOS A PAGAR NAO PROCESSADOS PAGOS, 47:RESTOS A PAGAR NAO PROCESSADOS A PAGAR, 48:RESTOS A PAGAR NAO PROCESSADOS BLOQUEADOS) E ({Ano Lançamento} ({Número Ano}) &gt;= 2023)</t>
  </si>
  <si>
    <t>Páginas:</t>
  </si>
  <si>
    <t>Ano Lançamento: 2024</t>
  </si>
  <si>
    <t>Mês Base Lançamento: ABRIL</t>
  </si>
  <si>
    <t>Data de emissão: 27/5/2024</t>
  </si>
  <si>
    <t>Item Informação</t>
  </si>
  <si>
    <t>35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</si>
  <si>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</si>
  <si>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</si>
  <si>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</si>
  <si>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</si>
  <si>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</si>
  <si>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</si>
  <si>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</si>
  <si>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</si>
  <si>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</si>
  <si>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</si>
  <si>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RESTOS A PAGAR PROCESSADOS INSCRITOS</t>
  </si>
  <si>
    <t>RESTOS A PAGAR PROCESSADOS CANCELADOS</t>
  </si>
  <si>
    <t>RESTOS A PAGAR PROCESSADOS PAGOS</t>
  </si>
  <si>
    <t>RESTOS A PAGAR PROCESSADOS A PAGAR</t>
  </si>
  <si>
    <t>RESTOS A PAGAR NAO PROCESSADOS INSCRITOS</t>
  </si>
  <si>
    <t>RESTOS A PAGAR NAO PROCESSADOS CANCELADOS</t>
  </si>
  <si>
    <t>RESTOS A PAGAR NAO PROCESSADOS A LIQUIDAR</t>
  </si>
  <si>
    <t>RESTOS A PAGAR NAO PROCESSADOS LIQUIDADOS</t>
  </si>
  <si>
    <t>RESTOS A PAGAR NAO PROCES. LIQUIDADOS A PAGAR</t>
  </si>
  <si>
    <t>RESTOS A PAGAR NAO PROCESSADOS PAGOS</t>
  </si>
  <si>
    <t>RESTOS A PAGAR NAO PROCESSADOS A PAGAR</t>
  </si>
  <si>
    <t>Grupo Despesa</t>
  </si>
  <si>
    <t>Saldo - R$ (Item Informação)</t>
  </si>
  <si>
    <t>1</t>
  </si>
  <si>
    <t>PESSOAL E ENCARGOS SOCIAIS</t>
  </si>
  <si>
    <t>3</t>
  </si>
  <si>
    <t>OUTRAS DESPESAS CORRENTES</t>
  </si>
  <si>
    <t>4</t>
  </si>
  <si>
    <t>INVESTIMENTOS</t>
  </si>
  <si>
    <t>Responsável pela geração do relatório: Lucas Melgares Martins - COOFIN/CNMP</t>
  </si>
  <si>
    <t>36</t>
  </si>
  <si>
    <t>41</t>
  </si>
  <si>
    <t>RESTOS A PAGAR PROCESSADOS REINSCRITOS</t>
  </si>
  <si>
    <t>RESTOS A PAGAR NAO PROCESSADOS REINSCRITOS</t>
  </si>
  <si>
    <t>6.1.11. Restos a Pagar</t>
  </si>
  <si>
    <t>Mês de referência: Fevereiro/2024</t>
  </si>
  <si>
    <t>Grupo de Despesa (a)</t>
  </si>
  <si>
    <t>Restos a pagar processados (b)</t>
  </si>
  <si>
    <t>Restos a pagar não processados (c)</t>
  </si>
  <si>
    <t>Inscritos</t>
  </si>
  <si>
    <t>Reinscritos</t>
  </si>
  <si>
    <t>Cancelados</t>
  </si>
  <si>
    <t>Pagos</t>
  </si>
  <si>
    <t>A pagar</t>
  </si>
  <si>
    <t>A liquidar</t>
  </si>
  <si>
    <t>Liquidados</t>
  </si>
  <si>
    <t>Liquidados a pagar</t>
  </si>
  <si>
    <t>TOTAL (d)</t>
  </si>
  <si>
    <t>Fonte da informação:</t>
  </si>
  <si>
    <t>Tesouro Gerencial</t>
  </si>
  <si>
    <t>Data da última atualização:</t>
  </si>
  <si>
    <t>(a) Grupo de Despesas: Conforme Manual de Contabilidade Aplicado ao Setor Público (MCASP) e suas atualizações.</t>
  </si>
  <si>
    <t>(b) Restos a Pagar Processados: Restos a Pagar que foram liquidados, isto é, foi atestado que o contratado já prestou o serviço ou entregou o bem.</t>
  </si>
  <si>
    <t>(c) Restos a Pagar Não Processados: Restos a Pagar com pendência de entrega ou cumprimento do bem ou serviço</t>
  </si>
  <si>
    <t>(d) Total: Apresentar o somatório de todos os Restos a Pagar Processados e de todos os Restos a Pagar Não Processados.</t>
  </si>
  <si>
    <t>FUNDAMENTO LEGAL: Lei nº 14.133/2021, art. 29, § 2º, II; Decreto nº 93.872/1986, arts. 67 a 69.</t>
  </si>
  <si>
    <t>Mês de referência: Janeiro/2024</t>
  </si>
  <si>
    <t>Mês de referência: Feveiro/2024</t>
  </si>
  <si>
    <t>Mês de referência: Março/2024</t>
  </si>
  <si>
    <t>Mês de referência: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</si>
</sst>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4"/>
      <color rgb="FF808080"/>
      <name val="Arial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0" fillId="0" borderId="0" xfId="0" applyAlignment="1"/>
  </cellXfs>
  <cellStyles count="3">
    <cellStyle name="Moeda" xfId="1" builtinId="4"/>
    <cellStyle name="Normal" xfId="0" builtinId="0"/>
    <cellStyle name="Normal 2" xfId="2" xr:uid="{9C93582E-BD61-4D39-9584-0324D7B7114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C0A8-F722-4DDA-B23B-E96A68C9AE4C}">
  <sheetPr>
    <outlinePr summaryBelow="0"/>
  </sheetPr>
  <dimension ref="A1:M136"/>
  <sheetViews>
    <sheetView workbookViewId="0">
      <selection activeCell="D21" sqref="D21"/>
    </sheetView>
  </sheetViews>
  <sheetFormatPr defaultRowHeight="13.15"/>
  <cols>
    <col min="3" max="4" width="16.140625" bestFit="1" customWidth="1"/>
    <col min="5" max="9" width="17.85546875" bestFit="1" customWidth="1"/>
    <col min="10" max="10" width="14.42578125" bestFit="1" customWidth="1"/>
    <col min="11" max="12" width="17.85546875" bestFit="1" customWidth="1"/>
    <col min="13" max="13" width="12.5703125" customWidth="1"/>
  </cols>
  <sheetData>
    <row r="1" spans="1:13">
      <c r="A1" t="s">
        <v>0</v>
      </c>
    </row>
    <row r="3" spans="1:13">
      <c r="A3" t="s">
        <v>1</v>
      </c>
    </row>
    <row r="4" spans="1:13">
      <c r="A4" t="s">
        <v>2</v>
      </c>
    </row>
    <row r="6" spans="1:13" ht="10.5" customHeight="1">
      <c r="A6" t="s">
        <v>3</v>
      </c>
    </row>
    <row r="7" spans="1:13" ht="10.5" customHeight="1">
      <c r="A7" s="17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0.5" customHeight="1">
      <c r="A8" s="17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10" spans="1:13">
      <c r="A10" t="s">
        <v>6</v>
      </c>
    </row>
    <row r="12" spans="1:13">
      <c r="A12" t="s">
        <v>7</v>
      </c>
      <c r="C12" t="s">
        <v>8</v>
      </c>
      <c r="D12" t="s">
        <v>9</v>
      </c>
      <c r="E12" t="s">
        <v>10</v>
      </c>
      <c r="F12" t="s">
        <v>11</v>
      </c>
      <c r="G12" t="s">
        <v>12</v>
      </c>
      <c r="H12" t="s">
        <v>13</v>
      </c>
      <c r="I12" t="s">
        <v>14</v>
      </c>
      <c r="J12" t="s">
        <v>15</v>
      </c>
      <c r="K12" t="s">
        <v>16</v>
      </c>
      <c r="L12" t="s">
        <v>17</v>
      </c>
      <c r="M12" t="s">
        <v>18</v>
      </c>
    </row>
    <row r="13" spans="1:13"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</row>
    <row r="14" spans="1:13">
      <c r="A14" t="s">
        <v>30</v>
      </c>
      <c r="C14" t="s">
        <v>31</v>
      </c>
      <c r="D14" t="s">
        <v>31</v>
      </c>
      <c r="E14" t="s">
        <v>31</v>
      </c>
      <c r="F14" t="s">
        <v>31</v>
      </c>
      <c r="G14" t="s">
        <v>31</v>
      </c>
      <c r="H14" t="s">
        <v>31</v>
      </c>
      <c r="I14" t="s">
        <v>31</v>
      </c>
      <c r="J14" t="s">
        <v>31</v>
      </c>
      <c r="K14" t="s">
        <v>31</v>
      </c>
      <c r="L14" t="s">
        <v>31</v>
      </c>
      <c r="M14" t="s">
        <v>31</v>
      </c>
    </row>
    <row r="15" spans="1:13">
      <c r="A15" t="s">
        <v>32</v>
      </c>
      <c r="B15" t="s">
        <v>33</v>
      </c>
      <c r="C15" s="1">
        <v>84942.42</v>
      </c>
      <c r="D15" s="1">
        <v>2051.65</v>
      </c>
      <c r="E15" s="1">
        <v>82890.77</v>
      </c>
      <c r="F15" s="1">
        <v>0</v>
      </c>
      <c r="G15" s="1">
        <v>31301.7</v>
      </c>
      <c r="H15" s="1">
        <v>0</v>
      </c>
      <c r="I15" s="1">
        <v>4279.53</v>
      </c>
      <c r="J15" s="1">
        <v>27022.17</v>
      </c>
      <c r="K15" s="1">
        <v>0</v>
      </c>
      <c r="L15" s="1">
        <v>27022.17</v>
      </c>
      <c r="M15" s="1">
        <v>4279.53</v>
      </c>
    </row>
    <row r="16" spans="1:13">
      <c r="A16" t="s">
        <v>34</v>
      </c>
      <c r="B16" t="s">
        <v>35</v>
      </c>
      <c r="C16" s="1">
        <v>308595.90000000002</v>
      </c>
      <c r="E16" s="1">
        <v>308595.90000000002</v>
      </c>
      <c r="F16" s="1">
        <v>0</v>
      </c>
      <c r="G16" s="1">
        <v>408053.89</v>
      </c>
      <c r="H16" s="1">
        <v>2897.69</v>
      </c>
      <c r="I16" s="1">
        <v>230612.62</v>
      </c>
      <c r="J16" s="1">
        <v>174543.58</v>
      </c>
      <c r="K16" s="1">
        <v>1184.6400000000001</v>
      </c>
      <c r="L16" s="1">
        <v>173358.94</v>
      </c>
      <c r="M16" s="1">
        <v>231797.26</v>
      </c>
    </row>
    <row r="17" spans="1:13">
      <c r="A17" t="s">
        <v>36</v>
      </c>
      <c r="B17" t="s">
        <v>37</v>
      </c>
      <c r="C17" s="1">
        <v>356037.64</v>
      </c>
      <c r="E17" s="1">
        <v>356037.64</v>
      </c>
      <c r="F17" s="1">
        <v>0</v>
      </c>
      <c r="G17" s="1">
        <v>294418.62</v>
      </c>
      <c r="I17" s="1">
        <v>186348.87</v>
      </c>
      <c r="J17" s="1">
        <v>108069.75</v>
      </c>
      <c r="K17" s="1">
        <v>60783.35</v>
      </c>
      <c r="L17" s="1">
        <v>47286.400000000001</v>
      </c>
      <c r="M17" s="1">
        <v>247132.22</v>
      </c>
    </row>
    <row r="18" spans="1:13">
      <c r="A18" t="s">
        <v>38</v>
      </c>
    </row>
    <row r="23" spans="1:13" ht="10.5" customHeight="1"/>
    <row r="24" spans="1:13" ht="10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3" ht="10.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32" spans="1:13">
      <c r="C32" s="1"/>
      <c r="D32" s="1"/>
      <c r="E32" s="1"/>
      <c r="F32" s="1"/>
      <c r="H32" s="1"/>
      <c r="L32" s="1"/>
    </row>
    <row r="33" spans="1:12"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F34" s="1"/>
      <c r="H34" s="1"/>
      <c r="I34" s="1"/>
      <c r="J34" s="1"/>
      <c r="K34" s="1"/>
      <c r="L34" s="1"/>
    </row>
    <row r="40" spans="1:12" ht="10.5" customHeight="1"/>
    <row r="41" spans="1:12" ht="10.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0.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9" spans="1:12">
      <c r="C49" s="1"/>
      <c r="D49" s="1"/>
      <c r="E49" s="1"/>
      <c r="F49" s="1"/>
      <c r="G49" s="1"/>
      <c r="H49" s="1"/>
      <c r="L49" s="1"/>
    </row>
    <row r="50" spans="1:12"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F51" s="1"/>
      <c r="H51" s="1"/>
      <c r="I51" s="1"/>
      <c r="J51" s="1"/>
      <c r="K51" s="1"/>
      <c r="L51" s="1"/>
    </row>
    <row r="57" spans="1:12" ht="10.5" customHeight="1"/>
    <row r="58" spans="1:12" ht="10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10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6" spans="1:12">
      <c r="C66" s="1"/>
      <c r="D66" s="1"/>
      <c r="E66" s="1"/>
      <c r="F66" s="1"/>
      <c r="G66" s="1"/>
      <c r="H66" s="1"/>
      <c r="L66" s="1"/>
    </row>
    <row r="67" spans="1:1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F68" s="1"/>
      <c r="H68" s="1"/>
      <c r="I68" s="1"/>
      <c r="J68" s="1"/>
      <c r="K68" s="1"/>
      <c r="L68" s="1"/>
    </row>
    <row r="74" spans="1:12" ht="10.5" customHeight="1"/>
    <row r="75" spans="1:12" ht="10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ht="10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83" spans="1:12">
      <c r="C83" s="1"/>
      <c r="D83" s="1"/>
      <c r="E83" s="1"/>
      <c r="F83" s="1"/>
      <c r="G83" s="1"/>
      <c r="H83" s="1"/>
      <c r="L83" s="1"/>
    </row>
    <row r="84" spans="1:12"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F85" s="1"/>
      <c r="H85" s="1"/>
      <c r="I85" s="1"/>
      <c r="J85" s="1"/>
      <c r="K85" s="1"/>
      <c r="L85" s="1"/>
    </row>
    <row r="91" spans="1:12" ht="10.5" customHeight="1"/>
    <row r="92" spans="1:12" ht="10.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ht="10.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100" spans="1:12">
      <c r="C100" s="1"/>
      <c r="D100" s="1"/>
      <c r="E100" s="1"/>
      <c r="F100" s="1"/>
      <c r="G100" s="1"/>
      <c r="H100" s="1"/>
      <c r="L100" s="1"/>
    </row>
    <row r="101" spans="1:12"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F102" s="1"/>
      <c r="H102" s="1"/>
      <c r="I102" s="1"/>
      <c r="J102" s="1"/>
      <c r="K102" s="1"/>
      <c r="L102" s="1"/>
    </row>
    <row r="108" spans="1:12" ht="10.5" customHeight="1"/>
    <row r="109" spans="1:12" ht="10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ht="10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7" spans="1:12">
      <c r="C117" s="1"/>
      <c r="D117" s="1"/>
      <c r="E117" s="1"/>
      <c r="F117" s="1"/>
      <c r="G117" s="1"/>
      <c r="H117" s="1"/>
      <c r="L117" s="1"/>
    </row>
    <row r="118" spans="1:12"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F119" s="1"/>
      <c r="G119" s="1"/>
      <c r="H119" s="1"/>
      <c r="I119" s="1"/>
      <c r="J119" s="1"/>
      <c r="K119" s="1"/>
      <c r="L119" s="1"/>
    </row>
    <row r="125" spans="1:12" ht="10.5" customHeight="1"/>
    <row r="126" spans="1:12" ht="10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ht="10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34" spans="3:12">
      <c r="C134" s="1"/>
      <c r="D134" s="1"/>
      <c r="E134" s="1"/>
      <c r="F134" s="1"/>
      <c r="G134" s="1"/>
      <c r="H134" s="1"/>
      <c r="L134" s="1"/>
    </row>
    <row r="135" spans="3:12"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3:12">
      <c r="F136" s="1"/>
      <c r="G136" s="1"/>
      <c r="H136" s="1"/>
      <c r="I136" s="1"/>
      <c r="J136" s="1"/>
      <c r="K136" s="1"/>
      <c r="L136" s="1"/>
    </row>
  </sheetData>
  <mergeCells count="16">
    <mergeCell ref="A7:M7"/>
    <mergeCell ref="A8:M8"/>
    <mergeCell ref="A127:L127"/>
    <mergeCell ref="A58:L58"/>
    <mergeCell ref="A59:L59"/>
    <mergeCell ref="A75:L75"/>
    <mergeCell ref="A76:L76"/>
    <mergeCell ref="A92:L92"/>
    <mergeCell ref="A93:L93"/>
    <mergeCell ref="A109:L109"/>
    <mergeCell ref="A110:L110"/>
    <mergeCell ref="A126:L126"/>
    <mergeCell ref="A24:L24"/>
    <mergeCell ref="A25:L25"/>
    <mergeCell ref="A41:L41"/>
    <mergeCell ref="A42:L4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CC40-3F5C-4AA0-BACA-E5130E1E47A3}">
  <dimension ref="A1:N18"/>
  <sheetViews>
    <sheetView topLeftCell="A3" workbookViewId="0">
      <selection activeCell="B8" sqref="B8:N10"/>
    </sheetView>
  </sheetViews>
  <sheetFormatPr defaultRowHeight="13.15"/>
  <cols>
    <col min="1" max="1" width="32.140625" bestFit="1" customWidth="1"/>
    <col min="2" max="3" width="16" customWidth="1"/>
    <col min="4" max="4" width="14.28515625" customWidth="1"/>
    <col min="5" max="5" width="15.28515625" customWidth="1"/>
    <col min="6" max="6" width="14.5703125" customWidth="1"/>
    <col min="7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44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f>IF(ISERROR(HLOOKUP(B$1,'Arquivo bruto TG'!$12:$17,4,0)),0,HLOOKUP(B$1,'Arquivo bruto TG'!$12:$17,4,0))</f>
        <v>84942.42</v>
      </c>
      <c r="C8" s="6">
        <f>IF(ISERROR(HLOOKUP(C$1,'Arquivo bruto TG'!$12:$17,4,0)),0,HLOOKUP(C$1,'Arquivo bruto TG'!$12:$17,4,0))</f>
        <v>0</v>
      </c>
      <c r="D8" s="6">
        <f>IF(ISERROR(HLOOKUP(D$1,'Arquivo bruto TG'!$12:$17,4,0)),0,HLOOKUP(D$1,'Arquivo bruto TG'!$12:$17,4,0))</f>
        <v>2051.65</v>
      </c>
      <c r="E8" s="6">
        <f>IF(ISERROR(HLOOKUP(E$1,'Arquivo bruto TG'!$12:$17,4,0)),0,HLOOKUP(E$1,'Arquivo bruto TG'!$12:$17,4,0))</f>
        <v>82890.77</v>
      </c>
      <c r="F8" s="6">
        <f>IF(ISERROR(HLOOKUP(F$1,'Arquivo bruto TG'!$12:$17,4,0)),0,HLOOKUP(F$1,'Arquivo bruto TG'!$12:$17,4,0))</f>
        <v>0</v>
      </c>
      <c r="G8" s="6">
        <f>IF(ISERROR(HLOOKUP(G$1,'Arquivo bruto TG'!$12:$17,4,0)),0,HLOOKUP(G$1,'Arquivo bruto TG'!$12:$17,4,0))</f>
        <v>31301.7</v>
      </c>
      <c r="H8" s="6">
        <f>IF(ISERROR(HLOOKUP(H$1,'Arquivo bruto TG'!$12:$17,4,0)),0,HLOOKUP(H$1,'Arquivo bruto TG'!$12:$17,4,0))</f>
        <v>0</v>
      </c>
      <c r="I8" s="6">
        <f>IF(ISERROR(HLOOKUP(I$1,'Arquivo bruto TG'!$12:$17,4,0)),0,HLOOKUP(I$1,'Arquivo bruto TG'!$12:$17,4,0))</f>
        <v>0</v>
      </c>
      <c r="J8" s="6">
        <f>IF(ISERROR(HLOOKUP(J$1,'Arquivo bruto TG'!$12:$17,4,0)),0,HLOOKUP(J$1,'Arquivo bruto TG'!$12:$17,4,0))</f>
        <v>4279.53</v>
      </c>
      <c r="K8" s="6">
        <f>IF(ISERROR(HLOOKUP(K$1,'Arquivo bruto TG'!$12:$17,4,0)),0,HLOOKUP(K$1,'Arquivo bruto TG'!$12:$17,4,0))</f>
        <v>27022.17</v>
      </c>
      <c r="L8" s="6">
        <f>IF(ISERROR(HLOOKUP(L$1,'Arquivo bruto TG'!$12:$17,4,0)),0,HLOOKUP(L$1,'Arquivo bruto TG'!$12:$17,4,0))</f>
        <v>0</v>
      </c>
      <c r="M8" s="6">
        <f>IF(ISERROR(HLOOKUP(M$1,'Arquivo bruto TG'!$12:$17,4,0)),0,HLOOKUP(M$1,'Arquivo bruto TG'!$12:$17,4,0))</f>
        <v>27022.17</v>
      </c>
      <c r="N8" s="6">
        <f>IF(ISERROR(HLOOKUP(N$1,'Arquivo bruto TG'!$12:$17,4,0)),0,HLOOKUP(N$1,'Arquivo bruto TG'!$12:$17,4,0))</f>
        <v>4279.53</v>
      </c>
    </row>
    <row r="9" spans="1:14" ht="18" customHeight="1">
      <c r="A9" s="5" t="s">
        <v>35</v>
      </c>
      <c r="B9" s="6">
        <f>IF(ISERROR(HLOOKUP(B$1,'Arquivo bruto TG'!$12:$17,4,0)),0,HLOOKUP(B$1,'Arquivo bruto TG'!$12:$17,5,0))</f>
        <v>308595.90000000002</v>
      </c>
      <c r="C9" s="6">
        <f>IF(ISERROR(HLOOKUP(C$1,'Arquivo bruto TG'!$12:$17,4,0)),0,HLOOKUP(C$1,'Arquivo bruto TG'!$12:$17,5,0))</f>
        <v>0</v>
      </c>
      <c r="D9" s="6">
        <f>IF(ISERROR(HLOOKUP(D$1,'Arquivo bruto TG'!$12:$17,4,0)),0,HLOOKUP(D$1,'Arquivo bruto TG'!$12:$17,5,0))</f>
        <v>0</v>
      </c>
      <c r="E9" s="6">
        <f>IF(ISERROR(HLOOKUP(E$1,'Arquivo bruto TG'!$12:$17,4,0)),0,HLOOKUP(E$1,'Arquivo bruto TG'!$12:$17,5,0))</f>
        <v>308595.90000000002</v>
      </c>
      <c r="F9" s="6">
        <f>IF(ISERROR(HLOOKUP(F$1,'Arquivo bruto TG'!$12:$17,4,0)),0,HLOOKUP(F$1,'Arquivo bruto TG'!$12:$17,5,0))</f>
        <v>0</v>
      </c>
      <c r="G9" s="6">
        <f>IF(ISERROR(HLOOKUP(G$1,'Arquivo bruto TG'!$12:$17,4,0)),0,HLOOKUP(G$1,'Arquivo bruto TG'!$12:$17,5,0))</f>
        <v>408053.89</v>
      </c>
      <c r="H9" s="6">
        <f>IF(ISERROR(HLOOKUP(H$1,'Arquivo bruto TG'!$12:$17,4,0)),0,HLOOKUP(H$1,'Arquivo bruto TG'!$12:$17,5,0))</f>
        <v>0</v>
      </c>
      <c r="I9" s="6">
        <f>IF(ISERROR(HLOOKUP(I$1,'Arquivo bruto TG'!$12:$17,4,0)),0,HLOOKUP(I$1,'Arquivo bruto TG'!$12:$17,5,0))</f>
        <v>2897.69</v>
      </c>
      <c r="J9" s="6">
        <f>IF(ISERROR(HLOOKUP(J$1,'Arquivo bruto TG'!$12:$17,4,0)),0,HLOOKUP(J$1,'Arquivo bruto TG'!$12:$17,5,0))</f>
        <v>230612.62</v>
      </c>
      <c r="K9" s="6">
        <f>IF(ISERROR(HLOOKUP(K$1,'Arquivo bruto TG'!$12:$17,4,0)),0,HLOOKUP(K$1,'Arquivo bruto TG'!$12:$17,5,0))</f>
        <v>174543.58</v>
      </c>
      <c r="L9" s="6">
        <f>IF(ISERROR(HLOOKUP(L$1,'Arquivo bruto TG'!$12:$17,4,0)),0,HLOOKUP(L$1,'Arquivo bruto TG'!$12:$17,5,0))</f>
        <v>1184.6400000000001</v>
      </c>
      <c r="M9" s="6">
        <f>IF(ISERROR(HLOOKUP(M$1,'Arquivo bruto TG'!$12:$17,4,0)),0,HLOOKUP(M$1,'Arquivo bruto TG'!$12:$17,5,0))</f>
        <v>173358.94</v>
      </c>
      <c r="N9" s="6">
        <f>IF(ISERROR(HLOOKUP(N$1,'Arquivo bruto TG'!$12:$17,4,0)),0,HLOOKUP(N$1,'Arquivo bruto TG'!$12:$17,5,0))</f>
        <v>231797.26</v>
      </c>
    </row>
    <row r="10" spans="1:14" ht="18" customHeight="1">
      <c r="A10" s="5" t="s">
        <v>37</v>
      </c>
      <c r="B10" s="6">
        <f>IF(ISERROR(HLOOKUP(B$1,'Arquivo bruto TG'!$12:$17,4,0)),0,HLOOKUP(B$1,'Arquivo bruto TG'!$12:$17,6,0))</f>
        <v>356037.64</v>
      </c>
      <c r="C10" s="6">
        <f>IF(ISERROR(HLOOKUP(C$1,'Arquivo bruto TG'!$12:$17,4,0)),0,HLOOKUP(C$1,'Arquivo bruto TG'!$12:$17,6,0))</f>
        <v>0</v>
      </c>
      <c r="D10" s="6">
        <f>IF(ISERROR(HLOOKUP(D$1,'Arquivo bruto TG'!$12:$17,4,0)),0,HLOOKUP(D$1,'Arquivo bruto TG'!$12:$17,6,0))</f>
        <v>0</v>
      </c>
      <c r="E10" s="6">
        <f>IF(ISERROR(HLOOKUP(E$1,'Arquivo bruto TG'!$12:$17,4,0)),0,HLOOKUP(E$1,'Arquivo bruto TG'!$12:$17,6,0))</f>
        <v>356037.64</v>
      </c>
      <c r="F10" s="6">
        <f>IF(ISERROR(HLOOKUP(F$1,'Arquivo bruto TG'!$12:$17,4,0)),0,HLOOKUP(F$1,'Arquivo bruto TG'!$12:$17,6,0))</f>
        <v>0</v>
      </c>
      <c r="G10" s="6">
        <f>IF(ISERROR(HLOOKUP(G$1,'Arquivo bruto TG'!$12:$17,4,0)),0,HLOOKUP(G$1,'Arquivo bruto TG'!$12:$17,6,0))</f>
        <v>294418.62</v>
      </c>
      <c r="H10" s="6">
        <f>IF(ISERROR(HLOOKUP(H$1,'Arquivo bruto TG'!$12:$17,4,0)),0,HLOOKUP(H$1,'Arquivo bruto TG'!$12:$17,6,0))</f>
        <v>0</v>
      </c>
      <c r="I10" s="6">
        <f>IF(ISERROR(HLOOKUP(I$1,'Arquivo bruto TG'!$12:$17,4,0)),0,HLOOKUP(I$1,'Arquivo bruto TG'!$12:$17,6,0))</f>
        <v>0</v>
      </c>
      <c r="J10" s="6">
        <f>IF(ISERROR(HLOOKUP(J$1,'Arquivo bruto TG'!$12:$17,4,0)),0,HLOOKUP(J$1,'Arquivo bruto TG'!$12:$17,6,0))</f>
        <v>186348.87</v>
      </c>
      <c r="K10" s="6">
        <f>IF(ISERROR(HLOOKUP(K$1,'Arquivo bruto TG'!$12:$17,4,0)),0,HLOOKUP(K$1,'Arquivo bruto TG'!$12:$17,6,0))</f>
        <v>108069.75</v>
      </c>
      <c r="L10" s="6">
        <f>IF(ISERROR(HLOOKUP(L$1,'Arquivo bruto TG'!$12:$17,4,0)),0,HLOOKUP(L$1,'Arquivo bruto TG'!$12:$17,6,0))</f>
        <v>60783.35</v>
      </c>
      <c r="M10" s="6">
        <f>IF(ISERROR(HLOOKUP(M$1,'Arquivo bruto TG'!$12:$17,4,0)),0,HLOOKUP(M$1,'Arquivo bruto TG'!$12:$17,6,0))</f>
        <v>47286.400000000001</v>
      </c>
      <c r="N10" s="6">
        <f>IF(ISERROR(HLOOKUP(N$1,'Arquivo bruto TG'!$12:$17,4,0)),0,HLOOKUP(N$1,'Arquivo bruto TG'!$12:$17,6,0))</f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D11" si="0">SUM(C8:C10)</f>
        <v>0</v>
      </c>
      <c r="D11" s="8">
        <f t="shared" si="0"/>
        <v>2051.65</v>
      </c>
      <c r="E11" s="8">
        <f t="shared" ref="E11:N11" si="1">SUM(E8:E10)</f>
        <v>747524.31</v>
      </c>
      <c r="F11" s="8">
        <f t="shared" si="1"/>
        <v>0</v>
      </c>
      <c r="G11" s="8">
        <f t="shared" si="1"/>
        <v>733774.21</v>
      </c>
      <c r="H11" s="8">
        <f t="shared" si="1"/>
        <v>0</v>
      </c>
      <c r="I11" s="8">
        <f t="shared" si="1"/>
        <v>2897.69</v>
      </c>
      <c r="J11" s="8">
        <f t="shared" si="1"/>
        <v>421241.02</v>
      </c>
      <c r="K11" s="8">
        <f t="shared" si="1"/>
        <v>309635.5</v>
      </c>
      <c r="L11" s="8">
        <f t="shared" si="1"/>
        <v>61967.99</v>
      </c>
      <c r="M11" s="8">
        <f t="shared" si="1"/>
        <v>247667.50999999998</v>
      </c>
      <c r="N11" s="8">
        <f t="shared" si="1"/>
        <v>483209.01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f ca="1">TODAY()</f>
        <v>45812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B6:F6"/>
    <mergeCell ref="G6:N6"/>
    <mergeCell ref="A6:A7"/>
    <mergeCell ref="B12:N12"/>
    <mergeCell ref="B13:N1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C0F2-1669-4A79-82C2-241525F90162}">
  <dimension ref="A1:L18"/>
  <sheetViews>
    <sheetView topLeftCell="A3" workbookViewId="0">
      <selection activeCell="C20" sqref="C20"/>
    </sheetView>
  </sheetViews>
  <sheetFormatPr defaultRowHeight="13.15"/>
  <cols>
    <col min="1" max="1" width="32.140625" bestFit="1" customWidth="1"/>
    <col min="2" max="2" width="16" customWidth="1"/>
    <col min="3" max="3" width="14.140625" customWidth="1"/>
    <col min="4" max="4" width="15.140625" customWidth="1"/>
    <col min="5" max="5" width="14.5703125" customWidth="1"/>
    <col min="6" max="6" width="16" customWidth="1"/>
    <col min="7" max="7" width="15.42578125" customWidth="1"/>
    <col min="8" max="8" width="16" customWidth="1"/>
    <col min="9" max="9" width="15.28515625" customWidth="1"/>
    <col min="10" max="10" width="16" customWidth="1"/>
    <col min="11" max="11" width="15" customWidth="1"/>
    <col min="12" max="12" width="16" customWidth="1"/>
  </cols>
  <sheetData>
    <row r="1" spans="1:12" hidden="1"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hidden="1">
      <c r="B2" t="s">
        <v>19</v>
      </c>
      <c r="C2" s="3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</row>
    <row r="3" spans="1:12" ht="17.45">
      <c r="A3" s="10" t="s">
        <v>43</v>
      </c>
    </row>
    <row r="4" spans="1:12" ht="17.45">
      <c r="A4" s="10"/>
    </row>
    <row r="5" spans="1:12">
      <c r="A5" s="3" t="s">
        <v>65</v>
      </c>
    </row>
    <row r="6" spans="1:12" ht="18" customHeight="1">
      <c r="A6" s="14" t="s">
        <v>45</v>
      </c>
      <c r="B6" s="14" t="s">
        <v>46</v>
      </c>
      <c r="C6" s="14"/>
      <c r="D6" s="14"/>
      <c r="E6" s="14"/>
      <c r="F6" s="14" t="s">
        <v>47</v>
      </c>
      <c r="G6" s="14"/>
      <c r="H6" s="14"/>
      <c r="I6" s="14"/>
      <c r="J6" s="14"/>
      <c r="K6" s="14"/>
      <c r="L6" s="14"/>
    </row>
    <row r="7" spans="1:12" s="2" customFormat="1" ht="26.45">
      <c r="A7" s="14"/>
      <c r="B7" s="4" t="s">
        <v>48</v>
      </c>
      <c r="C7" s="13" t="s">
        <v>50</v>
      </c>
      <c r="D7" s="4" t="s">
        <v>51</v>
      </c>
      <c r="E7" s="4" t="s">
        <v>52</v>
      </c>
      <c r="F7" s="4" t="s">
        <v>48</v>
      </c>
      <c r="G7" s="4" t="s">
        <v>50</v>
      </c>
      <c r="H7" s="4" t="s">
        <v>53</v>
      </c>
      <c r="I7" s="4" t="s">
        <v>54</v>
      </c>
      <c r="J7" s="4" t="s">
        <v>55</v>
      </c>
      <c r="K7" s="4" t="s">
        <v>51</v>
      </c>
      <c r="L7" s="4" t="s">
        <v>52</v>
      </c>
    </row>
    <row r="8" spans="1:12" ht="18" customHeight="1">
      <c r="A8" s="5" t="s">
        <v>33</v>
      </c>
      <c r="B8" s="6">
        <v>84942.42</v>
      </c>
      <c r="C8" s="6">
        <v>2051.65</v>
      </c>
      <c r="D8" s="6">
        <v>73120.78</v>
      </c>
      <c r="E8" s="6">
        <v>9769.99</v>
      </c>
      <c r="F8" s="6">
        <v>31301.7</v>
      </c>
      <c r="G8" s="6">
        <v>0</v>
      </c>
      <c r="H8" s="6">
        <v>31301.7</v>
      </c>
      <c r="I8" s="6">
        <v>0</v>
      </c>
      <c r="J8" s="6">
        <v>0</v>
      </c>
      <c r="K8" s="6">
        <v>0</v>
      </c>
      <c r="L8" s="6">
        <v>31301.7</v>
      </c>
    </row>
    <row r="9" spans="1:12" ht="18" customHeight="1">
      <c r="A9" s="5" t="s">
        <v>35</v>
      </c>
      <c r="B9" s="6">
        <v>308595.90000000002</v>
      </c>
      <c r="C9" s="6">
        <v>0</v>
      </c>
      <c r="D9" s="6">
        <v>308595.90000000002</v>
      </c>
      <c r="E9" s="6">
        <v>0</v>
      </c>
      <c r="F9" s="6">
        <v>408053.89</v>
      </c>
      <c r="G9" s="6">
        <v>2360.75</v>
      </c>
      <c r="H9" s="6">
        <v>267510.65000000002</v>
      </c>
      <c r="I9" s="6">
        <v>138182.49</v>
      </c>
      <c r="J9" s="6">
        <v>5905.56</v>
      </c>
      <c r="K9" s="6">
        <v>132276.93</v>
      </c>
      <c r="L9" s="6">
        <v>273416.21000000002</v>
      </c>
    </row>
    <row r="10" spans="1:12" ht="18" customHeight="1">
      <c r="A10" s="5" t="s">
        <v>37</v>
      </c>
      <c r="B10" s="6">
        <v>356037.64</v>
      </c>
      <c r="C10" s="6">
        <v>0</v>
      </c>
      <c r="D10" s="6">
        <v>356037.64</v>
      </c>
      <c r="E10" s="6">
        <v>0</v>
      </c>
      <c r="F10" s="6">
        <v>294418.62</v>
      </c>
      <c r="G10" s="6">
        <v>0</v>
      </c>
      <c r="H10" s="6">
        <v>293574.21999999997</v>
      </c>
      <c r="I10" s="6">
        <v>844.4</v>
      </c>
      <c r="J10" s="6">
        <v>79.790000000000006</v>
      </c>
      <c r="K10" s="6">
        <v>764.61</v>
      </c>
      <c r="L10" s="6">
        <v>293654.01</v>
      </c>
    </row>
    <row r="11" spans="1:12" ht="18" customHeight="1">
      <c r="A11" s="7" t="s">
        <v>56</v>
      </c>
      <c r="B11" s="8">
        <v>749575.96</v>
      </c>
      <c r="C11" s="8">
        <v>2051.65</v>
      </c>
      <c r="D11" s="8">
        <v>737754.32000000007</v>
      </c>
      <c r="E11" s="8">
        <v>9769.99</v>
      </c>
      <c r="F11" s="8">
        <v>733774.21</v>
      </c>
      <c r="G11" s="8">
        <v>2360.75</v>
      </c>
      <c r="H11" s="8">
        <v>592386.57000000007</v>
      </c>
      <c r="I11" s="8">
        <v>139026.88999999998</v>
      </c>
      <c r="J11" s="8">
        <v>5985.35</v>
      </c>
      <c r="K11" s="8">
        <v>133041.53999999998</v>
      </c>
      <c r="L11" s="8">
        <v>598371.92000000004</v>
      </c>
    </row>
    <row r="12" spans="1:12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8" customHeight="1">
      <c r="A13" s="9" t="s">
        <v>59</v>
      </c>
      <c r="B13" s="16">
        <v>45324</v>
      </c>
      <c r="C13" s="16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8" customHeight="1">
      <c r="A14" s="12" t="s">
        <v>60</v>
      </c>
    </row>
    <row r="15" spans="1:12" ht="18" customHeight="1">
      <c r="A15" s="12" t="s">
        <v>61</v>
      </c>
    </row>
    <row r="16" spans="1:12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E6"/>
    <mergeCell ref="F6:L6"/>
    <mergeCell ref="B12:L12"/>
    <mergeCell ref="B13:L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64273-4803-423B-94CD-F79437D6BD0F}">
  <dimension ref="A1:N18"/>
  <sheetViews>
    <sheetView topLeftCell="A3" workbookViewId="0">
      <selection activeCell="E8" sqref="E8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66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84942.42</v>
      </c>
      <c r="C8" s="6">
        <v>0</v>
      </c>
      <c r="D8" s="6">
        <v>2051.65</v>
      </c>
      <c r="E8" s="6">
        <v>82890.77</v>
      </c>
      <c r="F8" s="6">
        <v>0</v>
      </c>
      <c r="G8" s="6">
        <v>31301.7</v>
      </c>
      <c r="H8" s="6">
        <v>0</v>
      </c>
      <c r="I8" s="6">
        <v>0</v>
      </c>
      <c r="J8" s="6">
        <v>31301.7</v>
      </c>
      <c r="K8" s="6">
        <v>0</v>
      </c>
      <c r="L8" s="6">
        <v>0</v>
      </c>
      <c r="M8" s="6">
        <v>0</v>
      </c>
      <c r="N8" s="6">
        <v>31301.7</v>
      </c>
    </row>
    <row r="9" spans="1:14" ht="18" customHeight="1">
      <c r="A9" s="5" t="s">
        <v>35</v>
      </c>
      <c r="B9" s="6">
        <v>308595.90000000002</v>
      </c>
      <c r="C9" s="6">
        <v>0</v>
      </c>
      <c r="D9" s="6">
        <v>0</v>
      </c>
      <c r="E9" s="6">
        <v>308595.90000000002</v>
      </c>
      <c r="F9" s="6">
        <v>0</v>
      </c>
      <c r="G9" s="6">
        <v>408053.89</v>
      </c>
      <c r="H9" s="6">
        <v>0</v>
      </c>
      <c r="I9" s="6">
        <v>2897.69</v>
      </c>
      <c r="J9" s="6">
        <v>246201.81</v>
      </c>
      <c r="K9" s="6">
        <v>158954.39000000001</v>
      </c>
      <c r="L9" s="6">
        <v>1107.79</v>
      </c>
      <c r="M9" s="6">
        <v>157846.6</v>
      </c>
      <c r="N9" s="6">
        <v>247309.6</v>
      </c>
    </row>
    <row r="10" spans="1:14" ht="18" customHeight="1">
      <c r="A10" s="5" t="s">
        <v>37</v>
      </c>
      <c r="B10" s="6">
        <v>356037.64</v>
      </c>
      <c r="C10" s="6">
        <v>0</v>
      </c>
      <c r="D10" s="6">
        <v>0</v>
      </c>
      <c r="E10" s="6">
        <v>356037.64</v>
      </c>
      <c r="F10" s="6">
        <v>0</v>
      </c>
      <c r="G10" s="6">
        <v>294418.62</v>
      </c>
      <c r="H10" s="6">
        <v>0</v>
      </c>
      <c r="I10" s="6">
        <v>0</v>
      </c>
      <c r="J10" s="6">
        <v>247132.22</v>
      </c>
      <c r="K10" s="6">
        <v>47286.400000000001</v>
      </c>
      <c r="L10" s="6">
        <v>0</v>
      </c>
      <c r="M10" s="6">
        <v>47286.400000000001</v>
      </c>
      <c r="N10" s="6"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N11" si="0">SUM(C8:C10)</f>
        <v>0</v>
      </c>
      <c r="D11" s="8">
        <f t="shared" si="0"/>
        <v>2051.65</v>
      </c>
      <c r="E11" s="8">
        <f t="shared" si="0"/>
        <v>747524.31</v>
      </c>
      <c r="F11" s="8">
        <f t="shared" si="0"/>
        <v>0</v>
      </c>
      <c r="G11" s="8">
        <f t="shared" si="0"/>
        <v>733774.21</v>
      </c>
      <c r="H11" s="8">
        <f t="shared" si="0"/>
        <v>0</v>
      </c>
      <c r="I11" s="8">
        <f t="shared" si="0"/>
        <v>2897.69</v>
      </c>
      <c r="J11" s="8">
        <f t="shared" si="0"/>
        <v>524635.73</v>
      </c>
      <c r="K11" s="8">
        <f t="shared" si="0"/>
        <v>206240.79</v>
      </c>
      <c r="L11" s="8">
        <f t="shared" si="0"/>
        <v>1107.79</v>
      </c>
      <c r="M11" s="8">
        <f t="shared" si="0"/>
        <v>205133</v>
      </c>
      <c r="N11" s="8">
        <f t="shared" si="0"/>
        <v>525743.52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v>45439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BED4-A7DC-4AAC-9D25-8CF3F2FAF15D}">
  <dimension ref="A1:N18"/>
  <sheetViews>
    <sheetView topLeftCell="A3" workbookViewId="0">
      <selection activeCell="F20" sqref="F20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67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84942.42</v>
      </c>
      <c r="C8" s="6">
        <v>0</v>
      </c>
      <c r="D8" s="6">
        <v>2051.65</v>
      </c>
      <c r="E8" s="6">
        <v>82890.77</v>
      </c>
      <c r="F8" s="6">
        <v>0</v>
      </c>
      <c r="G8" s="6">
        <v>31301.7</v>
      </c>
      <c r="H8" s="6">
        <v>0</v>
      </c>
      <c r="I8" s="6">
        <v>0</v>
      </c>
      <c r="J8" s="6">
        <v>31301.7</v>
      </c>
      <c r="K8" s="6">
        <v>0</v>
      </c>
      <c r="L8" s="6">
        <v>0</v>
      </c>
      <c r="M8" s="6">
        <v>0</v>
      </c>
      <c r="N8" s="6">
        <v>31301.7</v>
      </c>
    </row>
    <row r="9" spans="1:14" ht="18" customHeight="1">
      <c r="A9" s="5" t="s">
        <v>35</v>
      </c>
      <c r="B9" s="6">
        <v>308595.90000000002</v>
      </c>
      <c r="C9" s="6">
        <v>0</v>
      </c>
      <c r="D9" s="6">
        <v>0</v>
      </c>
      <c r="E9" s="6">
        <v>308595.90000000002</v>
      </c>
      <c r="F9" s="6">
        <v>0</v>
      </c>
      <c r="G9" s="6">
        <v>408053.89</v>
      </c>
      <c r="H9" s="6">
        <v>0</v>
      </c>
      <c r="I9" s="6">
        <v>2897.69</v>
      </c>
      <c r="J9" s="6">
        <v>246201.81</v>
      </c>
      <c r="K9" s="6">
        <v>158954.39000000001</v>
      </c>
      <c r="L9" s="6">
        <v>0</v>
      </c>
      <c r="M9" s="6">
        <v>158954.39000000001</v>
      </c>
      <c r="N9" s="6">
        <v>246201.81</v>
      </c>
    </row>
    <row r="10" spans="1:14" ht="18" customHeight="1">
      <c r="A10" s="5" t="s">
        <v>37</v>
      </c>
      <c r="B10" s="6">
        <v>356037.64</v>
      </c>
      <c r="C10" s="6">
        <v>0</v>
      </c>
      <c r="D10" s="6">
        <v>0</v>
      </c>
      <c r="E10" s="6">
        <v>356037.64</v>
      </c>
      <c r="F10" s="6">
        <v>0</v>
      </c>
      <c r="G10" s="6">
        <v>294418.62</v>
      </c>
      <c r="H10" s="6">
        <v>0</v>
      </c>
      <c r="I10" s="6">
        <v>0</v>
      </c>
      <c r="J10" s="6">
        <v>247132.22</v>
      </c>
      <c r="K10" s="6">
        <v>47286.400000000001</v>
      </c>
      <c r="L10" s="6">
        <v>0</v>
      </c>
      <c r="M10" s="6">
        <v>47286.400000000001</v>
      </c>
      <c r="N10" s="6">
        <v>247132.22</v>
      </c>
    </row>
    <row r="11" spans="1:14" ht="18" customHeight="1">
      <c r="A11" s="7" t="s">
        <v>56</v>
      </c>
      <c r="B11" s="8">
        <f>SUM(B8:B10)</f>
        <v>749575.96</v>
      </c>
      <c r="C11" s="8">
        <f t="shared" ref="C11:N11" si="0">SUM(C8:C10)</f>
        <v>0</v>
      </c>
      <c r="D11" s="8">
        <f t="shared" si="0"/>
        <v>2051.65</v>
      </c>
      <c r="E11" s="8">
        <f t="shared" si="0"/>
        <v>747524.31</v>
      </c>
      <c r="F11" s="8">
        <f t="shared" si="0"/>
        <v>0</v>
      </c>
      <c r="G11" s="8">
        <f t="shared" si="0"/>
        <v>733774.21</v>
      </c>
      <c r="H11" s="8">
        <f t="shared" si="0"/>
        <v>0</v>
      </c>
      <c r="I11" s="8">
        <f t="shared" si="0"/>
        <v>2897.69</v>
      </c>
      <c r="J11" s="8">
        <f t="shared" si="0"/>
        <v>524635.73</v>
      </c>
      <c r="K11" s="8">
        <f t="shared" si="0"/>
        <v>206240.79</v>
      </c>
      <c r="L11" s="8">
        <f t="shared" si="0"/>
        <v>0</v>
      </c>
      <c r="M11" s="8">
        <f t="shared" si="0"/>
        <v>206240.79</v>
      </c>
      <c r="N11" s="8">
        <f t="shared" si="0"/>
        <v>524635.73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f ca="1">TODAY()</f>
        <v>45812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6866-2E06-4702-9DA0-EE0F76852A49}">
  <dimension ref="A1:N18"/>
  <sheetViews>
    <sheetView tabSelected="1" topLeftCell="A3" workbookViewId="0">
      <selection activeCell="N11" sqref="N11"/>
    </sheetView>
  </sheetViews>
  <sheetFormatPr defaultRowHeight="13.15"/>
  <cols>
    <col min="1" max="1" width="32.140625" bestFit="1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8</v>
      </c>
      <c r="C1" t="s">
        <v>39</v>
      </c>
      <c r="D1" t="s">
        <v>9</v>
      </c>
      <c r="E1" t="s">
        <v>10</v>
      </c>
      <c r="F1" t="s">
        <v>11</v>
      </c>
      <c r="G1" t="s">
        <v>12</v>
      </c>
      <c r="H1" t="s">
        <v>40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</row>
    <row r="2" spans="1:14" hidden="1">
      <c r="B2" t="s">
        <v>19</v>
      </c>
      <c r="C2" t="s">
        <v>41</v>
      </c>
      <c r="D2" s="3" t="s">
        <v>20</v>
      </c>
      <c r="E2" t="s">
        <v>21</v>
      </c>
      <c r="F2" t="s">
        <v>22</v>
      </c>
      <c r="G2" t="s">
        <v>23</v>
      </c>
      <c r="H2" s="3" t="s">
        <v>42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1:14" ht="17.45">
      <c r="A3" s="10" t="s">
        <v>43</v>
      </c>
    </row>
    <row r="4" spans="1:14" ht="17.45">
      <c r="A4" s="10"/>
    </row>
    <row r="5" spans="1:14">
      <c r="A5" s="3" t="s">
        <v>68</v>
      </c>
    </row>
    <row r="6" spans="1:14" ht="18" customHeight="1">
      <c r="A6" s="14" t="s">
        <v>45</v>
      </c>
      <c r="B6" s="14" t="s">
        <v>46</v>
      </c>
      <c r="C6" s="14"/>
      <c r="D6" s="14"/>
      <c r="E6" s="14"/>
      <c r="F6" s="14"/>
      <c r="G6" s="14" t="s">
        <v>47</v>
      </c>
      <c r="H6" s="14"/>
      <c r="I6" s="14"/>
      <c r="J6" s="14"/>
      <c r="K6" s="14"/>
      <c r="L6" s="14"/>
      <c r="M6" s="14"/>
      <c r="N6" s="14"/>
    </row>
    <row r="7" spans="1:14" s="2" customFormat="1" ht="26.45">
      <c r="A7" s="14"/>
      <c r="B7" s="4" t="s">
        <v>48</v>
      </c>
      <c r="C7" s="13" t="s">
        <v>49</v>
      </c>
      <c r="D7" s="13" t="s">
        <v>50</v>
      </c>
      <c r="E7" s="4" t="s">
        <v>51</v>
      </c>
      <c r="F7" s="4" t="s">
        <v>52</v>
      </c>
      <c r="G7" s="4" t="s">
        <v>48</v>
      </c>
      <c r="H7" s="13" t="s">
        <v>49</v>
      </c>
      <c r="I7" s="4" t="s">
        <v>50</v>
      </c>
      <c r="J7" s="4" t="s">
        <v>53</v>
      </c>
      <c r="K7" s="4" t="s">
        <v>54</v>
      </c>
      <c r="L7" s="4" t="s">
        <v>55</v>
      </c>
      <c r="M7" s="4" t="s">
        <v>51</v>
      </c>
      <c r="N7" s="4" t="s">
        <v>52</v>
      </c>
    </row>
    <row r="8" spans="1:14" ht="18" customHeight="1">
      <c r="A8" s="5" t="s">
        <v>33</v>
      </c>
      <c r="B8" s="6">
        <v>13402.86</v>
      </c>
      <c r="C8" s="6">
        <v>0</v>
      </c>
      <c r="D8" s="6">
        <v>0</v>
      </c>
      <c r="E8" s="6">
        <v>13402.86</v>
      </c>
      <c r="F8" s="6">
        <v>0</v>
      </c>
      <c r="G8" s="6">
        <v>3680.13</v>
      </c>
      <c r="H8" s="6">
        <v>0</v>
      </c>
      <c r="I8" s="6">
        <v>0</v>
      </c>
      <c r="J8" s="6">
        <v>0</v>
      </c>
      <c r="K8" s="6">
        <v>3680.13</v>
      </c>
      <c r="L8" s="6">
        <v>0</v>
      </c>
      <c r="M8" s="6">
        <v>3680.13</v>
      </c>
      <c r="N8" s="6">
        <v>0</v>
      </c>
    </row>
    <row r="9" spans="1:14" ht="18" customHeight="1">
      <c r="A9" s="5" t="s">
        <v>35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1320116.72</v>
      </c>
      <c r="H9" s="6">
        <v>0</v>
      </c>
      <c r="I9" s="6">
        <v>727.14</v>
      </c>
      <c r="J9" s="6">
        <v>220870.83</v>
      </c>
      <c r="K9" s="6">
        <v>1181793.75</v>
      </c>
      <c r="L9" s="6">
        <v>1857.68</v>
      </c>
      <c r="M9" s="6">
        <v>1179936.07</v>
      </c>
      <c r="N9" s="6">
        <v>222728.51</v>
      </c>
    </row>
    <row r="10" spans="1:14" ht="18" customHeight="1">
      <c r="A10" s="5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73295.41</v>
      </c>
      <c r="H10" s="6">
        <v>0</v>
      </c>
      <c r="I10" s="6">
        <v>0</v>
      </c>
      <c r="J10" s="6">
        <v>205381.67</v>
      </c>
      <c r="K10" s="6">
        <v>0</v>
      </c>
      <c r="L10" s="6">
        <v>0</v>
      </c>
      <c r="M10" s="6">
        <v>0</v>
      </c>
      <c r="N10" s="6">
        <v>205381.67</v>
      </c>
    </row>
    <row r="11" spans="1:14" ht="18" customHeight="1">
      <c r="A11" s="7" t="s">
        <v>56</v>
      </c>
      <c r="B11" s="8">
        <f>SUM(B8:B10)</f>
        <v>13402.86</v>
      </c>
      <c r="C11" s="8">
        <f t="shared" ref="C11:N11" si="0">SUM(C8:C10)</f>
        <v>0</v>
      </c>
      <c r="D11" s="8">
        <f t="shared" si="0"/>
        <v>0</v>
      </c>
      <c r="E11" s="6">
        <v>13402.86</v>
      </c>
      <c r="F11" s="8">
        <f t="shared" si="0"/>
        <v>0</v>
      </c>
      <c r="G11" s="8">
        <f t="shared" si="0"/>
        <v>1397092.2599999998</v>
      </c>
      <c r="H11" s="8">
        <f t="shared" si="0"/>
        <v>0</v>
      </c>
      <c r="I11" s="8">
        <f t="shared" si="0"/>
        <v>727.14</v>
      </c>
      <c r="J11" s="8">
        <f t="shared" si="0"/>
        <v>426252.5</v>
      </c>
      <c r="K11" s="8">
        <f t="shared" si="0"/>
        <v>1185473.8799999999</v>
      </c>
      <c r="L11" s="8">
        <f t="shared" si="0"/>
        <v>1857.68</v>
      </c>
      <c r="M11" s="8">
        <f t="shared" si="0"/>
        <v>1183616.2</v>
      </c>
      <c r="N11" s="8">
        <f>SUM(N8:N10)</f>
        <v>428110.18000000005</v>
      </c>
    </row>
    <row r="12" spans="1:14" ht="18" customHeight="1">
      <c r="A12" s="9" t="s">
        <v>57</v>
      </c>
      <c r="B12" s="15" t="s">
        <v>58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8" customHeight="1">
      <c r="A13" s="9" t="s">
        <v>59</v>
      </c>
      <c r="B13" s="16">
        <v>45761</v>
      </c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8" customHeight="1">
      <c r="A14" s="12" t="s">
        <v>60</v>
      </c>
    </row>
    <row r="15" spans="1:14" ht="18" customHeight="1">
      <c r="A15" s="12" t="s">
        <v>61</v>
      </c>
    </row>
    <row r="16" spans="1:14" ht="18" customHeight="1">
      <c r="A16" s="12" t="s">
        <v>62</v>
      </c>
    </row>
    <row r="17" spans="1:1" ht="18" customHeight="1">
      <c r="A17" s="12" t="s">
        <v>63</v>
      </c>
    </row>
    <row r="18" spans="1:1" ht="18" customHeight="1">
      <c r="A18" s="11" t="s">
        <v>64</v>
      </c>
    </row>
  </sheetData>
  <mergeCells count="5">
    <mergeCell ref="A6:A7"/>
    <mergeCell ref="B6:F6"/>
    <mergeCell ref="G6:N6"/>
    <mergeCell ref="B12:N12"/>
    <mergeCell ref="B13:N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2023-07-26T22:51:12Z</dcterms:created>
  <dcterms:modified xsi:type="dcterms:W3CDTF">2025-06-04T21:26:24Z</dcterms:modified>
  <cp:category/>
  <cp:contentStatus/>
</cp:coreProperties>
</file>